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50" activeTab="0"/>
  </bookViews>
  <sheets>
    <sheet name="Лицевой счет дома " sheetId="1" r:id="rId1"/>
    <sheet name="Текущий ремонт" sheetId="2" r:id="rId2"/>
    <sheet name="Содержание жилья" sheetId="3" r:id="rId3"/>
  </sheets>
  <definedNames/>
  <calcPr fullCalcOnLoad="1"/>
</workbook>
</file>

<file path=xl/sharedStrings.xml><?xml version="1.0" encoding="utf-8"?>
<sst xmlns="http://schemas.openxmlformats.org/spreadsheetml/2006/main" count="387" uniqueCount="108">
  <si>
    <t>ИНФОРМАЦИЯ О НАЧИСЛЕННЫХ, СОБРАННЫХ И ИЗРАСХОДОВАННЫХ СРЕДСТВАХ  ПО СОСТОЯНИЮ НА 31.12.2019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</si>
  <si>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</si>
  <si>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</si>
  <si>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</si>
  <si>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</si>
  <si>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</si>
  <si>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</si>
  <si>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</si>
  <si>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</si>
  <si>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</si>
  <si>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Задолженность на 31.12.2019 г</t>
  </si>
  <si>
    <t>Дата заключения договора</t>
  </si>
  <si>
    <t>Улица</t>
  </si>
  <si>
    <t>Дом</t>
  </si>
  <si>
    <t>Розы Люксембург</t>
  </si>
  <si>
    <t>48/1</t>
  </si>
  <si>
    <t>01.04.2016 г.</t>
  </si>
  <si>
    <t>ИТОГО ПО ДОМУ</t>
  </si>
  <si>
    <t>Январь 2019г.</t>
  </si>
  <si>
    <t>Вид работ</t>
  </si>
  <si>
    <t>Место проведения работ</t>
  </si>
  <si>
    <t>Сумма</t>
  </si>
  <si>
    <t xml:space="preserve">Герметизация межпанельных швов </t>
  </si>
  <si>
    <t>р.Люксембург 48/1</t>
  </si>
  <si>
    <t>кв.65</t>
  </si>
  <si>
    <t xml:space="preserve">Установка и изготовление решеток на продухи (8 шт) жилого дома </t>
  </si>
  <si>
    <t>Смена трубопровода ф 20,32мм (ХВС п/п)</t>
  </si>
  <si>
    <t xml:space="preserve">стояки </t>
  </si>
  <si>
    <t>Смена трубопровода ф 32,20 мм(ГВС п/п)</t>
  </si>
  <si>
    <t>кв.61</t>
  </si>
  <si>
    <t>Смена эл.счетчика на квартиру за декабрь 2018г.</t>
  </si>
  <si>
    <t>Р.Люксембург 48/1</t>
  </si>
  <si>
    <t>кв.76</t>
  </si>
  <si>
    <t>ИТОГО</t>
  </si>
  <si>
    <t>ФЕВРАЛЬ 2019Г.</t>
  </si>
  <si>
    <t>проверка   технического состояния вентиляционных и дымовых каналов</t>
  </si>
  <si>
    <t>кв.2,9,11,18,20,21,22,23,24,32,33,34,35,36,37,38,40,45</t>
  </si>
  <si>
    <t>кв.3,4,41,42,43,52,53,56,58,61,62,69,70,72,74,76,27</t>
  </si>
  <si>
    <t>Март 2019г.</t>
  </si>
  <si>
    <t xml:space="preserve">Установка крана шарового ф 15 мм </t>
  </si>
  <si>
    <t xml:space="preserve">кв.7,75,38 ГВС </t>
  </si>
  <si>
    <t>Прошу снять с лиц.счета по статье т/р за декабрь 2018г. (1-5й подъезд) установка урн (Изменения в объемах)</t>
  </si>
  <si>
    <t>Прошу добавить в  лиц.счет по статье т/р за декабрь 2018г. (1-5й подъезд) установка урн (Изменение в объемах )</t>
  </si>
  <si>
    <t>Апрель 2019г.</t>
  </si>
  <si>
    <t>Проверка технического состояния вентиляционных и дымовых каналов.</t>
  </si>
  <si>
    <t>кв.19,54,56,59,63,79</t>
  </si>
  <si>
    <t>Май 2019г.</t>
  </si>
  <si>
    <t>Устройство мусорного контейнера (лодочки) на территории двора жилого дома</t>
  </si>
  <si>
    <t>Смена кранов на трубопроводе ГВС</t>
  </si>
  <si>
    <t>подвал</t>
  </si>
  <si>
    <t>Июнь 2019г.</t>
  </si>
  <si>
    <t>Р.Люксембург,48/1</t>
  </si>
  <si>
    <t>Июль 2019г.</t>
  </si>
  <si>
    <t>Прошу снять с лиц.счета по статье т/р за декабрь 2018г.  (Установка урн )</t>
  </si>
  <si>
    <t>Прошу добавить в лиц.счет по статье т/р за декабрь 2018г.  (Установка урн )</t>
  </si>
  <si>
    <t>Гидравлические испытания внутридомовой системы ЦО</t>
  </si>
  <si>
    <t>Гидравлические испытания внутридомовой системы ГВС</t>
  </si>
  <si>
    <t>август 2019г.</t>
  </si>
  <si>
    <t>проверка технического состояния вентиляционных  каналов.</t>
  </si>
  <si>
    <t>кв.68,69,70,74,75,79,80,43,51,52, 53,54,57,59,61</t>
  </si>
  <si>
    <t>сентябрь 2019г.</t>
  </si>
  <si>
    <t>смена трубопровода ф110мм</t>
  </si>
  <si>
    <t>кв.21 ЦК</t>
  </si>
  <si>
    <t>октябрь 2019г.</t>
  </si>
  <si>
    <t>заделка отверстия в перекрытии ж/д</t>
  </si>
  <si>
    <t>перекрытие между кв.№66 и подвалом</t>
  </si>
  <si>
    <t>ноябрь 2019г.</t>
  </si>
  <si>
    <t>Установка крана шарового ф 20мм ,воздухоотводчика и радиаторной пробки ф 15 мм</t>
  </si>
  <si>
    <t>кв.41</t>
  </si>
  <si>
    <t>декабрь 2019г.</t>
  </si>
  <si>
    <t>Работы по аварийному ремонту общего имущества МКД с января по декабрь  2019г.</t>
  </si>
  <si>
    <t xml:space="preserve">смена трубопровода ф 20мм </t>
  </si>
  <si>
    <t>кв.77 ГВС п/п</t>
  </si>
  <si>
    <t>ВСЕГО</t>
  </si>
  <si>
    <t>установка крана шарового ф15,20мм</t>
  </si>
  <si>
    <t>кв.54 (ГВС,подвал), кв.58 (ГВС)</t>
  </si>
  <si>
    <t>техническое обслуживание УУТЭ</t>
  </si>
  <si>
    <t>ЦО и ГВС</t>
  </si>
  <si>
    <t>техническое обслуживание ОПУЭ</t>
  </si>
  <si>
    <t>смена трубопровода ф20мм</t>
  </si>
  <si>
    <t>кв.50 (п-сушитель) ГВС п/п</t>
  </si>
  <si>
    <t>,</t>
  </si>
  <si>
    <t>Cмена трубопровода ф 25,20 мм</t>
  </si>
  <si>
    <t>кв.53 ЦО п/п</t>
  </si>
  <si>
    <t>дезинсекция подвальных помещений</t>
  </si>
  <si>
    <t>закрытие отопительного периода</t>
  </si>
  <si>
    <t>слив воды из системы</t>
  </si>
  <si>
    <t>установка замка на УУТЭ</t>
  </si>
  <si>
    <t>установка антимагнитных пломб жилого дома (опломбировка ИПУ)</t>
  </si>
  <si>
    <t>кв.14</t>
  </si>
  <si>
    <t>проверка электросчетчиков</t>
  </si>
  <si>
    <t>кв.1-80</t>
  </si>
  <si>
    <t>июнь 2019г.</t>
  </si>
  <si>
    <t>смена крана шарового ф15мм</t>
  </si>
  <si>
    <t>Август 2019г.</t>
  </si>
  <si>
    <t>благоустройство придомовой территории двора (доставка материала по заявлению СПД) ж/д</t>
  </si>
  <si>
    <t>кв.75 ХВС</t>
  </si>
  <si>
    <t>смена трубопровода ф76мм</t>
  </si>
  <si>
    <t>ЦО п/п</t>
  </si>
  <si>
    <t>установка крана шарового ф15мм</t>
  </si>
  <si>
    <t>кв.22 (ГВС)</t>
  </si>
  <si>
    <t>кв.34 ГВС</t>
  </si>
  <si>
    <t>установка сбросного крана ф 20 мм</t>
  </si>
  <si>
    <t>Петровская, 78</t>
  </si>
  <si>
    <t>кв.65 подвал</t>
  </si>
  <si>
    <t xml:space="preserve">подготовка к запуску системы ЦО в ж/д </t>
  </si>
  <si>
    <t>Планово-профилактический ремонт оборудования</t>
  </si>
  <si>
    <t>подвал,ГВС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</si>
</sst>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9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1"/>
      <color indexed="10"/>
      <name val="Arial"/>
      <family val="2"/>
    </font>
    <font>
      <b/>
      <i/>
      <sz val="11"/>
      <color indexed="53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horizontal="center"/>
    </xf>
    <xf numFmtId="0" fontId="7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justify"/>
    </xf>
    <xf numFmtId="0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justify"/>
    </xf>
    <xf numFmtId="0" fontId="11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12" fillId="0" borderId="10" xfId="0" applyFont="1" applyBorder="1" applyAlignment="1">
      <alignment horizontal="center"/>
    </xf>
    <xf numFmtId="0" fontId="12" fillId="0" borderId="10" xfId="0" applyNumberFormat="1" applyFont="1" applyBorder="1" applyAlignment="1">
      <alignment horizontal="center" wrapText="1"/>
    </xf>
    <xf numFmtId="0" fontId="11" fillId="36" borderId="10" xfId="0" applyFont="1" applyFill="1" applyBorder="1" applyAlignment="1">
      <alignment horizontal="center"/>
    </xf>
    <xf numFmtId="0" fontId="6" fillId="36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NumberFormat="1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center" wrapText="1"/>
    </xf>
    <xf numFmtId="0" fontId="11" fillId="35" borderId="0" xfId="0" applyFont="1" applyFill="1" applyAlignment="1">
      <alignment horizontal="center"/>
    </xf>
    <xf numFmtId="0" fontId="0" fillId="0" borderId="0" xfId="0" applyAlignment="1">
      <alignment wrapText="1"/>
    </xf>
    <xf numFmtId="0" fontId="8" fillId="35" borderId="10" xfId="0" applyNumberFormat="1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14" fillId="0" borderId="10" xfId="0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36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justify" wrapText="1"/>
    </xf>
    <xf numFmtId="0" fontId="11" fillId="0" borderId="1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9" fillId="0" borderId="10" xfId="0" applyFont="1" applyBorder="1" applyAlignment="1">
      <alignment horizontal="justify" wrapText="1"/>
    </xf>
    <xf numFmtId="0" fontId="9" fillId="0" borderId="10" xfId="0" applyFont="1" applyBorder="1" applyAlignment="1">
      <alignment horizontal="left" wrapText="1"/>
    </xf>
    <xf numFmtId="0" fontId="11" fillId="35" borderId="0" xfId="0" applyFont="1" applyFill="1" applyAlignment="1">
      <alignment horizontal="center" wrapText="1"/>
    </xf>
    <xf numFmtId="2" fontId="11" fillId="35" borderId="0" xfId="0" applyNumberFormat="1" applyFont="1" applyFill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49" fontId="6" fillId="37" borderId="10" xfId="0" applyNumberFormat="1" applyFont="1" applyFill="1" applyBorder="1" applyAlignment="1">
      <alignment horizontal="center"/>
    </xf>
    <xf numFmtId="0" fontId="6" fillId="37" borderId="10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 wrapText="1"/>
    </xf>
    <xf numFmtId="0" fontId="6" fillId="37" borderId="10" xfId="0" applyNumberFormat="1" applyFont="1" applyFill="1" applyBorder="1" applyAlignment="1">
      <alignment horizontal="center" wrapText="1"/>
    </xf>
    <xf numFmtId="0" fontId="6" fillId="36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1">
      <selection activeCell="H10" sqref="H10"/>
    </sheetView>
  </sheetViews>
  <sheetFormatPr defaultColWidth="11.57421875" defaultRowHeight="12.75"/>
  <cols>
    <col min="1" max="1" width="8.140625" style="0" customWidth="1"/>
    <col min="2" max="2" width="22.00390625" style="0" customWidth="1"/>
    <col min="3" max="3" width="6.421875" style="0" customWidth="1"/>
    <col min="4" max="4" width="35.57421875" style="0" customWidth="1"/>
    <col min="5" max="5" width="20.140625" style="0" customWidth="1"/>
    <col min="6" max="6" width="19.28125" style="0" customWidth="1"/>
    <col min="7" max="7" width="19.00390625" style="0" customWidth="1"/>
    <col min="8" max="8" width="18.140625" style="0" customWidth="1"/>
    <col min="9" max="9" width="20.421875" style="0" customWidth="1"/>
    <col min="10" max="10" width="18.7109375" style="0" customWidth="1"/>
    <col min="11" max="11" width="20.140625" style="0" customWidth="1"/>
    <col min="12" max="12" width="18.00390625" style="0" customWidth="1"/>
  </cols>
  <sheetData>
    <row r="1" spans="1:12" ht="18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49" t="s">
        <v>1</v>
      </c>
      <c r="B3" s="50" t="s">
        <v>2</v>
      </c>
      <c r="C3" s="50"/>
      <c r="D3" s="51" t="s">
        <v>3</v>
      </c>
      <c r="E3" s="52" t="s">
        <v>4</v>
      </c>
      <c r="F3" s="52" t="s">
        <v>5</v>
      </c>
      <c r="G3" s="51" t="s">
        <v>6</v>
      </c>
      <c r="H3" s="51" t="s">
        <v>7</v>
      </c>
      <c r="I3" s="51" t="s">
        <v>8</v>
      </c>
      <c r="J3" s="52" t="s">
        <v>9</v>
      </c>
      <c r="K3" s="52" t="s">
        <v>10</v>
      </c>
      <c r="L3" s="52" t="s">
        <v>11</v>
      </c>
    </row>
    <row r="4" spans="1:12" ht="28.5" customHeight="1">
      <c r="A4" s="49"/>
      <c r="B4" s="4" t="s">
        <v>12</v>
      </c>
      <c r="C4" s="4" t="s">
        <v>13</v>
      </c>
      <c r="D4" s="51"/>
      <c r="E4" s="51"/>
      <c r="F4" s="52"/>
      <c r="G4" s="51"/>
      <c r="H4" s="51"/>
      <c r="I4" s="51"/>
      <c r="J4" s="51"/>
      <c r="K4" s="51"/>
      <c r="L4" s="52"/>
    </row>
    <row r="5" spans="1:12" ht="15.75">
      <c r="A5" s="5"/>
      <c r="B5" s="6" t="s">
        <v>14</v>
      </c>
      <c r="C5" s="6" t="s">
        <v>15</v>
      </c>
      <c r="D5" s="5"/>
      <c r="E5" s="5"/>
      <c r="F5" s="5"/>
      <c r="G5" s="5"/>
      <c r="H5" s="5"/>
      <c r="I5" s="5"/>
      <c r="J5" s="5"/>
      <c r="K5" s="5"/>
      <c r="L5" s="7" t="s">
        <v>16</v>
      </c>
    </row>
    <row r="6" spans="1:12" ht="15.75">
      <c r="A6" s="5"/>
      <c r="B6" s="53" t="s">
        <v>17</v>
      </c>
      <c r="C6" s="53"/>
      <c r="D6" s="53"/>
      <c r="E6">
        <v>109769.7</v>
      </c>
      <c r="F6">
        <v>251552.132</v>
      </c>
      <c r="G6">
        <v>882433.29</v>
      </c>
      <c r="H6">
        <v>868298.56</v>
      </c>
      <c r="I6">
        <v>738967.12</v>
      </c>
      <c r="J6">
        <v>380883.57</v>
      </c>
      <c r="K6">
        <v>123904.43</v>
      </c>
      <c r="L6" s="9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7"/>
  <sheetViews>
    <sheetView zoomScale="80" zoomScaleNormal="80" zoomScalePageLayoutView="0" workbookViewId="0" topLeftCell="A73">
      <selection activeCell="E93" sqref="E93"/>
    </sheetView>
  </sheetViews>
  <sheetFormatPr defaultColWidth="11.57421875" defaultRowHeight="12.75"/>
  <cols>
    <col min="1" max="1" width="9.57421875" style="0" customWidth="1"/>
    <col min="2" max="2" width="37.00390625" style="10" customWidth="1"/>
    <col min="3" max="3" width="28.57421875" style="0" customWidth="1"/>
    <col min="4" max="4" width="36.8515625" style="0" customWidth="1"/>
    <col min="5" max="5" width="16.57421875" style="0" customWidth="1"/>
  </cols>
  <sheetData>
    <row r="1" spans="1:5" ht="18">
      <c r="A1" s="54" t="s">
        <v>18</v>
      </c>
      <c r="B1" s="54"/>
      <c r="C1" s="54"/>
      <c r="D1" s="54"/>
      <c r="E1" s="54"/>
    </row>
    <row r="2" spans="1:5" ht="15.75">
      <c r="A2" s="11" t="s">
        <v>1</v>
      </c>
      <c r="B2" s="12" t="s">
        <v>19</v>
      </c>
      <c r="C2" s="12" t="s">
        <v>2</v>
      </c>
      <c r="D2" s="12" t="s">
        <v>20</v>
      </c>
      <c r="E2" s="12" t="s">
        <v>21</v>
      </c>
    </row>
    <row r="3" spans="1:5" ht="28.5">
      <c r="A3" s="13">
        <v>1</v>
      </c>
      <c r="B3" s="14" t="s">
        <v>22</v>
      </c>
      <c r="C3" s="14" t="s">
        <v>23</v>
      </c>
      <c r="D3" s="14" t="s">
        <v>24</v>
      </c>
      <c r="E3" s="14">
        <f>17025.05</f>
        <v>17025.05</v>
      </c>
    </row>
    <row r="4" spans="1:5" ht="42.75">
      <c r="A4" s="13">
        <v>2</v>
      </c>
      <c r="B4" s="15" t="s">
        <v>25</v>
      </c>
      <c r="C4" s="16" t="s">
        <v>23</v>
      </c>
      <c r="D4" s="16"/>
      <c r="E4" s="16">
        <f>8196.5</f>
        <v>8196.5</v>
      </c>
    </row>
    <row r="5" spans="1:5" ht="28.5">
      <c r="A5" s="13">
        <v>3</v>
      </c>
      <c r="B5" s="15" t="s">
        <v>26</v>
      </c>
      <c r="C5" s="16" t="s">
        <v>23</v>
      </c>
      <c r="D5" s="16" t="s">
        <v>27</v>
      </c>
      <c r="E5" s="16">
        <f>13157.66</f>
        <v>13157.66</v>
      </c>
    </row>
    <row r="6" spans="1:5" ht="28.5">
      <c r="A6" s="13">
        <v>4</v>
      </c>
      <c r="B6" s="17" t="s">
        <v>28</v>
      </c>
      <c r="C6" s="16" t="s">
        <v>23</v>
      </c>
      <c r="D6" s="13" t="s">
        <v>29</v>
      </c>
      <c r="E6" s="13">
        <f>7976.16</f>
        <v>7976.16</v>
      </c>
    </row>
    <row r="7" spans="1:5" ht="28.5">
      <c r="A7" s="13">
        <v>5</v>
      </c>
      <c r="B7" s="17" t="s">
        <v>30</v>
      </c>
      <c r="C7" s="16" t="s">
        <v>31</v>
      </c>
      <c r="D7" s="13" t="s">
        <v>32</v>
      </c>
      <c r="E7" s="13">
        <v>1872.92</v>
      </c>
    </row>
    <row r="8" spans="1:5" ht="15">
      <c r="A8" s="18"/>
      <c r="B8" s="18" t="s">
        <v>33</v>
      </c>
      <c r="C8" s="18"/>
      <c r="D8" s="18"/>
      <c r="E8" s="18">
        <f>SUM(E3:E7)</f>
        <v>48228.28999999999</v>
      </c>
    </row>
    <row r="9" spans="1:5" ht="12.75">
      <c r="A9" s="8"/>
      <c r="B9" s="19"/>
      <c r="C9" s="8"/>
      <c r="D9" s="8"/>
      <c r="E9" s="8"/>
    </row>
    <row r="10" spans="1:5" ht="18">
      <c r="A10" s="55" t="s">
        <v>34</v>
      </c>
      <c r="B10" s="55"/>
      <c r="C10" s="55"/>
      <c r="D10" s="55"/>
      <c r="E10" s="55"/>
    </row>
    <row r="11" spans="1:5" ht="15.75">
      <c r="A11" s="11" t="s">
        <v>1</v>
      </c>
      <c r="B11" s="12" t="s">
        <v>19</v>
      </c>
      <c r="C11" s="12" t="s">
        <v>2</v>
      </c>
      <c r="D11" s="12" t="s">
        <v>20</v>
      </c>
      <c r="E11" s="12" t="s">
        <v>21</v>
      </c>
    </row>
    <row r="12" spans="1:5" ht="42.75">
      <c r="A12" s="13">
        <v>1</v>
      </c>
      <c r="B12" s="20" t="s">
        <v>35</v>
      </c>
      <c r="C12" s="20" t="s">
        <v>23</v>
      </c>
      <c r="D12" s="20" t="s">
        <v>36</v>
      </c>
      <c r="E12" s="21">
        <f>3764.8</f>
        <v>3764.8</v>
      </c>
    </row>
    <row r="13" spans="1:5" ht="42.75">
      <c r="A13" s="13">
        <v>2</v>
      </c>
      <c r="B13" s="20" t="s">
        <v>35</v>
      </c>
      <c r="C13" s="14" t="s">
        <v>23</v>
      </c>
      <c r="D13" s="14" t="s">
        <v>37</v>
      </c>
      <c r="E13" s="14">
        <f>3588</f>
        <v>3588</v>
      </c>
    </row>
    <row r="14" spans="1:5" ht="14.25">
      <c r="A14" s="13">
        <v>3</v>
      </c>
      <c r="B14" s="22"/>
      <c r="C14" s="16"/>
      <c r="D14" s="22"/>
      <c r="E14" s="22"/>
    </row>
    <row r="15" spans="1:5" ht="15">
      <c r="A15" s="18"/>
      <c r="B15" s="18" t="s">
        <v>33</v>
      </c>
      <c r="C15" s="18"/>
      <c r="D15" s="18"/>
      <c r="E15" s="18">
        <f>E12+E13+E14</f>
        <v>7352.8</v>
      </c>
    </row>
    <row r="16" spans="1:5" ht="12.75">
      <c r="A16" s="8"/>
      <c r="B16" s="19"/>
      <c r="C16" s="8"/>
      <c r="D16" s="8"/>
      <c r="E16" s="8"/>
    </row>
    <row r="17" spans="1:5" ht="20.25" customHeight="1">
      <c r="A17" s="56" t="s">
        <v>38</v>
      </c>
      <c r="B17" s="56"/>
      <c r="C17" s="56"/>
      <c r="D17" s="56"/>
      <c r="E17" s="56"/>
    </row>
    <row r="18" spans="1:5" ht="15.75">
      <c r="A18" s="11" t="s">
        <v>1</v>
      </c>
      <c r="B18" s="12" t="s">
        <v>19</v>
      </c>
      <c r="C18" s="12" t="s">
        <v>2</v>
      </c>
      <c r="D18" s="12" t="s">
        <v>20</v>
      </c>
      <c r="E18" s="12" t="s">
        <v>21</v>
      </c>
    </row>
    <row r="19" spans="1:5" ht="39" customHeight="1">
      <c r="A19" s="13">
        <v>1</v>
      </c>
      <c r="B19" s="23" t="s">
        <v>39</v>
      </c>
      <c r="C19" s="22" t="s">
        <v>31</v>
      </c>
      <c r="D19" s="22" t="s">
        <v>40</v>
      </c>
      <c r="E19" s="22">
        <f>1905.04</f>
        <v>1905.04</v>
      </c>
    </row>
    <row r="20" spans="1:5" ht="81" customHeight="1">
      <c r="A20" s="24">
        <v>2</v>
      </c>
      <c r="B20" s="25" t="s">
        <v>41</v>
      </c>
      <c r="C20" s="25" t="s">
        <v>23</v>
      </c>
      <c r="D20" s="25"/>
      <c r="E20" s="25">
        <f>-8387.4</f>
        <v>-8387.4</v>
      </c>
    </row>
    <row r="21" spans="1:5" ht="90.75" customHeight="1">
      <c r="A21" s="13">
        <v>3</v>
      </c>
      <c r="B21" s="22" t="s">
        <v>42</v>
      </c>
      <c r="C21" s="22" t="s">
        <v>23</v>
      </c>
      <c r="D21" s="22"/>
      <c r="E21" s="22">
        <f>8387.4</f>
        <v>8387.4</v>
      </c>
    </row>
    <row r="22" spans="1:5" ht="14.25">
      <c r="A22" s="13">
        <v>4</v>
      </c>
      <c r="B22" s="13"/>
      <c r="C22" s="13"/>
      <c r="D22" s="13"/>
      <c r="E22" s="13"/>
    </row>
    <row r="23" spans="1:5" ht="15">
      <c r="A23" s="18"/>
      <c r="B23" s="18" t="s">
        <v>33</v>
      </c>
      <c r="C23" s="18"/>
      <c r="D23" s="18"/>
      <c r="E23" s="18">
        <f>SUM(E19:E22)</f>
        <v>1905.04</v>
      </c>
    </row>
    <row r="24" spans="1:5" ht="12.75">
      <c r="A24" s="8"/>
      <c r="B24" s="19"/>
      <c r="C24" s="8"/>
      <c r="D24" s="8"/>
      <c r="E24" s="8"/>
    </row>
    <row r="25" spans="1:5" ht="18">
      <c r="A25" s="55" t="s">
        <v>43</v>
      </c>
      <c r="B25" s="55"/>
      <c r="C25" s="55"/>
      <c r="D25" s="55"/>
      <c r="E25" s="55"/>
    </row>
    <row r="26" spans="1:5" ht="15.75">
      <c r="A26" s="11" t="s">
        <v>1</v>
      </c>
      <c r="B26" s="12" t="s">
        <v>19</v>
      </c>
      <c r="C26" s="12" t="s">
        <v>2</v>
      </c>
      <c r="D26" s="12" t="s">
        <v>20</v>
      </c>
      <c r="E26" s="12" t="s">
        <v>21</v>
      </c>
    </row>
    <row r="27" spans="1:5" ht="42.75">
      <c r="A27" s="13">
        <v>1</v>
      </c>
      <c r="B27" s="14" t="s">
        <v>44</v>
      </c>
      <c r="C27" s="14" t="s">
        <v>23</v>
      </c>
      <c r="D27" s="13" t="s">
        <v>45</v>
      </c>
      <c r="E27" s="13">
        <v>1643.2</v>
      </c>
    </row>
    <row r="28" spans="1:5" ht="14.25">
      <c r="A28" s="13">
        <v>2</v>
      </c>
      <c r="B28" s="22"/>
      <c r="C28" s="22"/>
      <c r="D28" s="22"/>
      <c r="E28" s="22"/>
    </row>
    <row r="29" spans="1:5" ht="14.25">
      <c r="A29" s="13">
        <v>3</v>
      </c>
      <c r="B29" s="13"/>
      <c r="C29" s="13"/>
      <c r="D29" s="13"/>
      <c r="E29" s="13"/>
    </row>
    <row r="30" spans="1:5" ht="15">
      <c r="A30" s="18"/>
      <c r="B30" s="18" t="s">
        <v>33</v>
      </c>
      <c r="C30" s="18"/>
      <c r="D30" s="18"/>
      <c r="E30" s="18">
        <f>E28+E27+E29</f>
        <v>1643.2</v>
      </c>
    </row>
    <row r="31" spans="1:5" ht="15">
      <c r="A31" s="26"/>
      <c r="B31" s="26"/>
      <c r="C31" s="26"/>
      <c r="D31" s="26"/>
      <c r="E31" s="26"/>
    </row>
    <row r="32" spans="1:5" ht="15">
      <c r="A32" s="26"/>
      <c r="B32" s="26"/>
      <c r="C32" s="26"/>
      <c r="D32" s="26"/>
      <c r="E32" s="26"/>
    </row>
    <row r="33" spans="1:5" ht="18">
      <c r="A33" s="55" t="s">
        <v>46</v>
      </c>
      <c r="B33" s="55"/>
      <c r="C33" s="55"/>
      <c r="D33" s="55"/>
      <c r="E33" s="55"/>
    </row>
    <row r="34" spans="1:5" ht="15.75">
      <c r="A34" s="11" t="s">
        <v>1</v>
      </c>
      <c r="B34" s="12" t="s">
        <v>19</v>
      </c>
      <c r="C34" s="12" t="s">
        <v>2</v>
      </c>
      <c r="D34" s="12" t="s">
        <v>20</v>
      </c>
      <c r="E34" s="12" t="s">
        <v>21</v>
      </c>
    </row>
    <row r="35" spans="1:5" ht="70.5" customHeight="1">
      <c r="A35" s="13">
        <v>1</v>
      </c>
      <c r="B35" s="14" t="s">
        <v>47</v>
      </c>
      <c r="C35" s="14" t="s">
        <v>23</v>
      </c>
      <c r="D35" s="13"/>
      <c r="E35" s="13">
        <f>20957.56</f>
        <v>20957.56</v>
      </c>
    </row>
    <row r="36" spans="1:5" ht="28.5">
      <c r="A36" s="13">
        <v>2</v>
      </c>
      <c r="B36" s="22" t="s">
        <v>48</v>
      </c>
      <c r="C36" s="22" t="s">
        <v>31</v>
      </c>
      <c r="D36" s="22" t="s">
        <v>49</v>
      </c>
      <c r="E36" s="22">
        <v>6396.9</v>
      </c>
    </row>
    <row r="37" spans="1:5" ht="14.25">
      <c r="A37" s="13">
        <v>3</v>
      </c>
      <c r="B37" s="13"/>
      <c r="C37" s="13"/>
      <c r="D37" s="13"/>
      <c r="E37" s="13"/>
    </row>
    <row r="38" spans="1:5" ht="15">
      <c r="A38" s="18"/>
      <c r="B38" s="18" t="s">
        <v>33</v>
      </c>
      <c r="C38" s="18"/>
      <c r="D38" s="18"/>
      <c r="E38" s="18">
        <f>E36+E35+E37</f>
        <v>27354.46</v>
      </c>
    </row>
    <row r="39" spans="1:5" ht="15">
      <c r="A39" s="26"/>
      <c r="B39" s="26"/>
      <c r="C39" s="26"/>
      <c r="D39" s="26"/>
      <c r="E39" s="26"/>
    </row>
    <row r="40" spans="1:5" ht="15">
      <c r="A40" s="26"/>
      <c r="B40" s="26"/>
      <c r="C40" s="26"/>
      <c r="D40" s="26"/>
      <c r="E40" s="26"/>
    </row>
    <row r="41" spans="1:5" ht="27" customHeight="1">
      <c r="A41" s="57" t="s">
        <v>50</v>
      </c>
      <c r="B41" s="57"/>
      <c r="C41" s="57"/>
      <c r="D41" s="57"/>
      <c r="E41" s="57"/>
    </row>
    <row r="42" spans="1:5" ht="15.75">
      <c r="A42" s="11" t="s">
        <v>1</v>
      </c>
      <c r="B42" s="12" t="s">
        <v>19</v>
      </c>
      <c r="C42" s="12" t="s">
        <v>2</v>
      </c>
      <c r="D42" s="12" t="s">
        <v>20</v>
      </c>
      <c r="E42" s="12" t="s">
        <v>21</v>
      </c>
    </row>
    <row r="43" spans="1:5" ht="14.25">
      <c r="A43" s="13">
        <v>1</v>
      </c>
      <c r="B43" s="22"/>
      <c r="C43" s="22" t="s">
        <v>51</v>
      </c>
      <c r="D43" s="14"/>
      <c r="E43" s="14"/>
    </row>
    <row r="44" spans="1:5" ht="14.25">
      <c r="A44" s="13">
        <v>2</v>
      </c>
      <c r="B44" s="22"/>
      <c r="C44" s="22"/>
      <c r="D44" s="22"/>
      <c r="E44" s="22"/>
    </row>
    <row r="45" spans="1:5" ht="14.25">
      <c r="A45" s="13">
        <v>3</v>
      </c>
      <c r="B45" s="13"/>
      <c r="C45" s="13"/>
      <c r="D45" s="13"/>
      <c r="E45" s="13"/>
    </row>
    <row r="46" spans="1:5" ht="14.25">
      <c r="A46" s="13"/>
      <c r="B46" s="13"/>
      <c r="C46" s="13"/>
      <c r="D46" s="13"/>
      <c r="E46" s="13"/>
    </row>
    <row r="47" spans="1:5" ht="15">
      <c r="A47" s="18"/>
      <c r="B47" s="18" t="s">
        <v>33</v>
      </c>
      <c r="C47" s="18"/>
      <c r="D47" s="18"/>
      <c r="E47" s="18">
        <f>E44+E43+E45</f>
        <v>0</v>
      </c>
    </row>
    <row r="48" spans="1:5" ht="18">
      <c r="A48" s="58"/>
      <c r="B48" s="58"/>
      <c r="C48" s="58"/>
      <c r="D48" s="58"/>
      <c r="E48" s="58"/>
    </row>
    <row r="49" spans="1:5" ht="19.5" customHeight="1">
      <c r="A49" s="57" t="s">
        <v>52</v>
      </c>
      <c r="B49" s="57"/>
      <c r="C49" s="57"/>
      <c r="D49" s="57"/>
      <c r="E49" s="57"/>
    </row>
    <row r="50" spans="1:5" ht="15.75">
      <c r="A50" s="11" t="s">
        <v>1</v>
      </c>
      <c r="B50" s="12" t="s">
        <v>19</v>
      </c>
      <c r="C50" s="12" t="s">
        <v>2</v>
      </c>
      <c r="D50" s="12" t="s">
        <v>20</v>
      </c>
      <c r="E50" s="12" t="s">
        <v>21</v>
      </c>
    </row>
    <row r="51" spans="1:5" ht="15.75" customHeight="1">
      <c r="A51" s="13">
        <v>1</v>
      </c>
      <c r="B51" s="22"/>
      <c r="C51" s="22" t="s">
        <v>51</v>
      </c>
      <c r="D51" s="14"/>
      <c r="E51" s="14"/>
    </row>
    <row r="52" spans="1:5" ht="44.25" customHeight="1">
      <c r="A52" s="28">
        <v>2</v>
      </c>
      <c r="B52" s="29" t="s">
        <v>53</v>
      </c>
      <c r="C52" s="29" t="s">
        <v>23</v>
      </c>
      <c r="D52" s="29"/>
      <c r="E52" s="29">
        <f>-8387.4</f>
        <v>-8387.4</v>
      </c>
    </row>
    <row r="53" spans="1:5" ht="40.5" customHeight="1">
      <c r="A53" s="21">
        <v>3</v>
      </c>
      <c r="B53" s="22" t="s">
        <v>54</v>
      </c>
      <c r="C53" s="21" t="s">
        <v>23</v>
      </c>
      <c r="D53" s="21"/>
      <c r="E53" s="21">
        <f>5604.05</f>
        <v>5604.05</v>
      </c>
    </row>
    <row r="54" spans="1:5" ht="30.75" customHeight="1">
      <c r="A54" s="13">
        <v>4</v>
      </c>
      <c r="B54" s="17" t="s">
        <v>55</v>
      </c>
      <c r="C54" s="13" t="s">
        <v>23</v>
      </c>
      <c r="D54" s="13"/>
      <c r="E54" s="13">
        <f>36293.02</f>
        <v>36293.02</v>
      </c>
    </row>
    <row r="55" spans="1:5" ht="30.75" customHeight="1">
      <c r="A55" s="13">
        <v>5</v>
      </c>
      <c r="B55" s="17" t="s">
        <v>56</v>
      </c>
      <c r="C55" s="13" t="s">
        <v>23</v>
      </c>
      <c r="D55" s="13"/>
      <c r="E55" s="13">
        <f>3525.43</f>
        <v>3525.43</v>
      </c>
    </row>
    <row r="56" spans="1:5" ht="15">
      <c r="A56" s="18"/>
      <c r="B56" s="18" t="s">
        <v>33</v>
      </c>
      <c r="C56" s="18"/>
      <c r="D56" s="18"/>
      <c r="E56" s="18">
        <f>E52+E51+E53+E54+E55</f>
        <v>37035.1</v>
      </c>
    </row>
    <row r="57" spans="1:5" ht="18">
      <c r="A57" s="27"/>
      <c r="B57" s="27"/>
      <c r="C57" s="27"/>
      <c r="D57" s="27"/>
      <c r="E57" s="27"/>
    </row>
    <row r="58" spans="1:5" ht="15.75" customHeight="1">
      <c r="A58" s="57" t="s">
        <v>57</v>
      </c>
      <c r="B58" s="57"/>
      <c r="C58" s="57"/>
      <c r="D58" s="57"/>
      <c r="E58" s="57"/>
    </row>
    <row r="59" spans="1:5" ht="15.75">
      <c r="A59" s="11" t="s">
        <v>1</v>
      </c>
      <c r="B59" s="12" t="s">
        <v>19</v>
      </c>
      <c r="C59" s="12" t="s">
        <v>2</v>
      </c>
      <c r="D59" s="12" t="s">
        <v>20</v>
      </c>
      <c r="E59" s="12" t="s">
        <v>21</v>
      </c>
    </row>
    <row r="60" spans="1:5" ht="42.75">
      <c r="A60" s="13">
        <v>1</v>
      </c>
      <c r="B60" s="30" t="s">
        <v>58</v>
      </c>
      <c r="C60" s="14" t="s">
        <v>31</v>
      </c>
      <c r="D60" s="14" t="s">
        <v>59</v>
      </c>
      <c r="E60" s="14">
        <v>6416.8</v>
      </c>
    </row>
    <row r="61" spans="1:5" ht="14.25">
      <c r="A61" s="13">
        <v>2</v>
      </c>
      <c r="B61" s="22"/>
      <c r="C61" s="22"/>
      <c r="D61" s="22"/>
      <c r="E61" s="22"/>
    </row>
    <row r="62" spans="1:5" ht="14.25">
      <c r="A62" s="13">
        <v>3</v>
      </c>
      <c r="B62" s="13"/>
      <c r="C62" s="13"/>
      <c r="D62" s="13"/>
      <c r="E62" s="13"/>
    </row>
    <row r="63" spans="1:5" ht="15">
      <c r="A63" s="18"/>
      <c r="B63" s="18" t="s">
        <v>33</v>
      </c>
      <c r="C63" s="18"/>
      <c r="D63" s="18"/>
      <c r="E63" s="18">
        <f>E61+E60+E62</f>
        <v>6416.8</v>
      </c>
    </row>
    <row r="64" spans="1:5" ht="12.75">
      <c r="A64" s="8"/>
      <c r="B64" s="19"/>
      <c r="C64" s="8"/>
      <c r="D64" s="8"/>
      <c r="E64" s="8"/>
    </row>
    <row r="65" spans="1:5" ht="18">
      <c r="A65" s="55" t="s">
        <v>60</v>
      </c>
      <c r="B65" s="55"/>
      <c r="C65" s="55"/>
      <c r="D65" s="55"/>
      <c r="E65" s="55"/>
    </row>
    <row r="66" spans="1:5" ht="15.75">
      <c r="A66" s="11" t="s">
        <v>1</v>
      </c>
      <c r="B66" s="12" t="s">
        <v>19</v>
      </c>
      <c r="C66" s="12" t="s">
        <v>2</v>
      </c>
      <c r="D66" s="12" t="s">
        <v>20</v>
      </c>
      <c r="E66" s="12" t="s">
        <v>21</v>
      </c>
    </row>
    <row r="67" spans="1:5" ht="14.25">
      <c r="A67" s="13">
        <v>1</v>
      </c>
      <c r="B67" s="14" t="s">
        <v>61</v>
      </c>
      <c r="C67" s="13" t="s">
        <v>23</v>
      </c>
      <c r="D67" s="13" t="s">
        <v>62</v>
      </c>
      <c r="E67" s="13">
        <v>7219.7</v>
      </c>
    </row>
    <row r="68" spans="1:5" ht="14.25">
      <c r="A68" s="13">
        <v>2</v>
      </c>
      <c r="B68" s="22"/>
      <c r="C68" s="22" t="s">
        <v>23</v>
      </c>
      <c r="D68" s="22"/>
      <c r="E68" s="22"/>
    </row>
    <row r="69" spans="1:5" ht="14.25">
      <c r="A69" s="13">
        <v>3</v>
      </c>
      <c r="B69" s="13"/>
      <c r="C69" s="13" t="s">
        <v>23</v>
      </c>
      <c r="D69" s="13"/>
      <c r="E69" s="13"/>
    </row>
    <row r="70" spans="1:5" ht="14.25">
      <c r="A70" s="13">
        <v>4</v>
      </c>
      <c r="B70" s="17"/>
      <c r="C70" s="13" t="s">
        <v>23</v>
      </c>
      <c r="D70" s="13"/>
      <c r="E70" s="13"/>
    </row>
    <row r="71" spans="1:5" ht="15">
      <c r="A71" s="18"/>
      <c r="B71" s="18" t="s">
        <v>33</v>
      </c>
      <c r="C71" s="18"/>
      <c r="D71" s="18"/>
      <c r="E71" s="18">
        <f>E68+E67+E69+E70</f>
        <v>7219.7</v>
      </c>
    </row>
    <row r="72" spans="1:5" ht="12.75">
      <c r="A72" s="8"/>
      <c r="B72" s="19"/>
      <c r="C72" s="8"/>
      <c r="D72" s="8"/>
      <c r="E72" s="8"/>
    </row>
    <row r="73" spans="1:5" ht="18">
      <c r="A73" s="55" t="s">
        <v>63</v>
      </c>
      <c r="B73" s="55"/>
      <c r="C73" s="55"/>
      <c r="D73" s="55"/>
      <c r="E73" s="55"/>
    </row>
    <row r="74" spans="1:5" ht="15.75">
      <c r="A74" s="11" t="s">
        <v>1</v>
      </c>
      <c r="B74" s="12" t="s">
        <v>19</v>
      </c>
      <c r="C74" s="12" t="s">
        <v>2</v>
      </c>
      <c r="D74" s="12" t="s">
        <v>20</v>
      </c>
      <c r="E74" s="12" t="s">
        <v>21</v>
      </c>
    </row>
    <row r="75" spans="1:5" ht="28.5">
      <c r="A75" s="13">
        <v>1</v>
      </c>
      <c r="B75" s="14" t="s">
        <v>64</v>
      </c>
      <c r="C75" s="13" t="s">
        <v>23</v>
      </c>
      <c r="D75" s="14" t="s">
        <v>65</v>
      </c>
      <c r="E75" s="13">
        <v>2018.15</v>
      </c>
    </row>
    <row r="76" spans="1:5" ht="14.25">
      <c r="A76" s="13">
        <v>2</v>
      </c>
      <c r="B76" s="22"/>
      <c r="C76" s="22" t="s">
        <v>23</v>
      </c>
      <c r="D76" s="22"/>
      <c r="E76" s="22"/>
    </row>
    <row r="77" spans="1:5" ht="14.25">
      <c r="A77" s="13">
        <v>3</v>
      </c>
      <c r="B77" s="13"/>
      <c r="C77" s="13" t="s">
        <v>23</v>
      </c>
      <c r="D77" s="13"/>
      <c r="E77" s="13"/>
    </row>
    <row r="78" spans="1:5" ht="14.25">
      <c r="A78" s="13">
        <v>4</v>
      </c>
      <c r="B78" s="17"/>
      <c r="C78" s="13" t="s">
        <v>23</v>
      </c>
      <c r="D78" s="13"/>
      <c r="E78" s="13"/>
    </row>
    <row r="79" spans="1:5" ht="15">
      <c r="A79" s="18"/>
      <c r="B79" s="18" t="s">
        <v>33</v>
      </c>
      <c r="C79" s="18"/>
      <c r="D79" s="18"/>
      <c r="E79" s="18">
        <f>E76+E75+E77+E78</f>
        <v>2018.15</v>
      </c>
    </row>
    <row r="80" spans="1:5" ht="12.75">
      <c r="A80" s="8"/>
      <c r="B80" s="19"/>
      <c r="C80" s="8"/>
      <c r="D80" s="8"/>
      <c r="E80" s="8"/>
    </row>
    <row r="81" spans="1:5" ht="18">
      <c r="A81" s="55" t="s">
        <v>66</v>
      </c>
      <c r="B81" s="55"/>
      <c r="C81" s="55"/>
      <c r="D81" s="55"/>
      <c r="E81" s="55"/>
    </row>
    <row r="82" spans="1:5" ht="15.75">
      <c r="A82" s="11" t="s">
        <v>1</v>
      </c>
      <c r="B82" s="12" t="s">
        <v>19</v>
      </c>
      <c r="C82" s="12" t="s">
        <v>2</v>
      </c>
      <c r="D82" s="12" t="s">
        <v>20</v>
      </c>
      <c r="E82" s="12" t="s">
        <v>21</v>
      </c>
    </row>
    <row r="83" spans="1:5" ht="44.25" customHeight="1">
      <c r="A83" s="13">
        <v>1</v>
      </c>
      <c r="B83" s="14" t="s">
        <v>67</v>
      </c>
      <c r="C83" s="13" t="s">
        <v>23</v>
      </c>
      <c r="D83" s="13" t="s">
        <v>68</v>
      </c>
      <c r="E83" s="13">
        <f>3560.39</f>
        <v>3560.39</v>
      </c>
    </row>
    <row r="84" spans="1:5" ht="14.25">
      <c r="A84" s="13">
        <v>2</v>
      </c>
      <c r="B84" s="22"/>
      <c r="C84" s="22" t="s">
        <v>23</v>
      </c>
      <c r="D84" s="22"/>
      <c r="E84" s="22"/>
    </row>
    <row r="85" spans="1:5" ht="14.25">
      <c r="A85" s="13">
        <v>3</v>
      </c>
      <c r="B85" s="13"/>
      <c r="C85" s="13" t="s">
        <v>23</v>
      </c>
      <c r="D85" s="13"/>
      <c r="E85" s="13"/>
    </row>
    <row r="86" spans="1:5" ht="14.25">
      <c r="A86" s="13">
        <v>4</v>
      </c>
      <c r="B86" s="17"/>
      <c r="C86" s="13" t="s">
        <v>23</v>
      </c>
      <c r="D86" s="13"/>
      <c r="E86" s="13"/>
    </row>
    <row r="87" spans="1:5" ht="15">
      <c r="A87" s="18"/>
      <c r="B87" s="18" t="s">
        <v>33</v>
      </c>
      <c r="C87" s="18"/>
      <c r="D87" s="18"/>
      <c r="E87" s="18">
        <f>E84+E83+E85+E86</f>
        <v>3560.39</v>
      </c>
    </row>
    <row r="88" spans="1:5" ht="12.75">
      <c r="A88" s="8"/>
      <c r="B88" s="19"/>
      <c r="C88" s="8"/>
      <c r="D88" s="8"/>
      <c r="E88" s="8"/>
    </row>
    <row r="89" spans="1:5" ht="18">
      <c r="A89" s="55" t="s">
        <v>69</v>
      </c>
      <c r="B89" s="55"/>
      <c r="C89" s="55"/>
      <c r="D89" s="55"/>
      <c r="E89" s="55"/>
    </row>
    <row r="90" spans="1:5" ht="15.75">
      <c r="A90" s="11" t="s">
        <v>1</v>
      </c>
      <c r="B90" s="12" t="s">
        <v>19</v>
      </c>
      <c r="C90" s="12" t="s">
        <v>2</v>
      </c>
      <c r="D90" s="12" t="s">
        <v>20</v>
      </c>
      <c r="E90" s="12" t="s">
        <v>21</v>
      </c>
    </row>
    <row r="91" spans="1:5" ht="45.75" customHeight="1">
      <c r="A91" s="13">
        <v>1</v>
      </c>
      <c r="B91" s="20" t="s">
        <v>70</v>
      </c>
      <c r="C91" s="13" t="s">
        <v>23</v>
      </c>
      <c r="D91" s="13"/>
      <c r="E91" s="13">
        <v>110775.99</v>
      </c>
    </row>
    <row r="92" spans="1:5" ht="14.25">
      <c r="A92" s="13">
        <v>2</v>
      </c>
      <c r="B92" s="22" t="s">
        <v>71</v>
      </c>
      <c r="C92" s="22" t="s">
        <v>23</v>
      </c>
      <c r="D92" s="22" t="s">
        <v>72</v>
      </c>
      <c r="E92" s="22">
        <v>4208.03</v>
      </c>
    </row>
    <row r="93" spans="1:5" ht="14.25">
      <c r="A93" s="13">
        <v>3</v>
      </c>
      <c r="B93" s="13"/>
      <c r="C93" s="13" t="s">
        <v>23</v>
      </c>
      <c r="D93" s="13"/>
      <c r="E93" s="13"/>
    </row>
    <row r="94" spans="1:5" ht="14.25">
      <c r="A94" s="13">
        <v>4</v>
      </c>
      <c r="B94" s="17"/>
      <c r="C94" s="13" t="s">
        <v>23</v>
      </c>
      <c r="D94" s="13"/>
      <c r="E94" s="13"/>
    </row>
    <row r="95" spans="1:5" ht="15">
      <c r="A95" s="18"/>
      <c r="B95" s="18" t="s">
        <v>33</v>
      </c>
      <c r="C95" s="18"/>
      <c r="D95" s="18"/>
      <c r="E95" s="18">
        <f>E92+E91+E93+E94</f>
        <v>114984.02</v>
      </c>
    </row>
    <row r="96" spans="1:5" ht="12.75">
      <c r="A96" s="8"/>
      <c r="B96" s="19"/>
      <c r="C96" s="8"/>
      <c r="D96" s="8"/>
      <c r="E96" s="8"/>
    </row>
    <row r="97" spans="1:5" ht="15">
      <c r="A97" s="31"/>
      <c r="B97" s="31" t="s">
        <v>73</v>
      </c>
      <c r="C97" s="31"/>
      <c r="D97" s="31"/>
      <c r="E97" s="31">
        <f>E8+E15+E23+E30+E38+E47+E63+E71+E56+E95+E87+E79</f>
        <v>257717.94999999998</v>
      </c>
    </row>
  </sheetData>
  <sheetProtection selectLockedCells="1" selectUnlockedCells="1"/>
  <mergeCells count="13">
    <mergeCell ref="A89:E89"/>
    <mergeCell ref="A48:E48"/>
    <mergeCell ref="A49:E49"/>
    <mergeCell ref="A58:E58"/>
    <mergeCell ref="A65:E65"/>
    <mergeCell ref="A73:E73"/>
    <mergeCell ref="A81:E81"/>
    <mergeCell ref="A1:E1"/>
    <mergeCell ref="A10:E10"/>
    <mergeCell ref="A17:E17"/>
    <mergeCell ref="A25:E25"/>
    <mergeCell ref="A33:E33"/>
    <mergeCell ref="A41:E41"/>
  </mergeCells>
  <printOptions/>
  <pageMargins left="0.7875" right="0.7875" top="1.0527777777777778" bottom="1.0527777777777778" header="0.7875" footer="0.7875"/>
  <pageSetup horizontalDpi="300" verticalDpi="300" orientation="portrait" paperSize="9" scale="5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8"/>
  <sheetViews>
    <sheetView zoomScale="80" zoomScaleNormal="80" zoomScalePageLayoutView="0" workbookViewId="0" topLeftCell="A94">
      <selection activeCell="E113" sqref="E113"/>
    </sheetView>
  </sheetViews>
  <sheetFormatPr defaultColWidth="11.57421875" defaultRowHeight="12.75"/>
  <cols>
    <col min="1" max="1" width="9.57421875" style="32" customWidth="1"/>
    <col min="2" max="2" width="43.421875" style="32" customWidth="1"/>
    <col min="3" max="3" width="28.57421875" style="32" customWidth="1"/>
    <col min="4" max="4" width="48.421875" style="32" customWidth="1"/>
    <col min="5" max="5" width="16.57421875" style="32" customWidth="1"/>
    <col min="6" max="16384" width="11.57421875" style="32" customWidth="1"/>
  </cols>
  <sheetData>
    <row r="1" spans="1:5" ht="24.75" customHeight="1">
      <c r="A1" s="57" t="s">
        <v>18</v>
      </c>
      <c r="B1" s="57"/>
      <c r="C1" s="57"/>
      <c r="D1" s="57"/>
      <c r="E1" s="57"/>
    </row>
    <row r="2" spans="1:5" ht="15.75">
      <c r="A2" s="11" t="s">
        <v>1</v>
      </c>
      <c r="B2" s="33" t="s">
        <v>19</v>
      </c>
      <c r="C2" s="33" t="s">
        <v>2</v>
      </c>
      <c r="D2" s="33" t="s">
        <v>20</v>
      </c>
      <c r="E2" s="33" t="s">
        <v>21</v>
      </c>
    </row>
    <row r="3" spans="1:5" ht="14.25">
      <c r="A3" s="14">
        <v>1</v>
      </c>
      <c r="B3" s="22" t="s">
        <v>74</v>
      </c>
      <c r="C3" s="14" t="s">
        <v>31</v>
      </c>
      <c r="D3" s="14" t="s">
        <v>75</v>
      </c>
      <c r="E3" s="14">
        <f>1259.13</f>
        <v>1259.13</v>
      </c>
    </row>
    <row r="4" spans="1:5" ht="14.25">
      <c r="A4" s="14">
        <v>2</v>
      </c>
      <c r="B4" s="22" t="s">
        <v>76</v>
      </c>
      <c r="C4" s="14" t="s">
        <v>31</v>
      </c>
      <c r="D4" s="22" t="s">
        <v>77</v>
      </c>
      <c r="E4" s="22">
        <f>1678.604</f>
        <v>1678.604</v>
      </c>
    </row>
    <row r="5" spans="1:5" ht="14.25">
      <c r="A5" s="14">
        <v>3</v>
      </c>
      <c r="B5" s="14" t="s">
        <v>78</v>
      </c>
      <c r="C5" s="22" t="s">
        <v>31</v>
      </c>
      <c r="D5" s="14"/>
      <c r="E5" s="14">
        <f>209.83</f>
        <v>209.83</v>
      </c>
    </row>
    <row r="6" spans="1:5" ht="14.25">
      <c r="A6" s="14">
        <v>4</v>
      </c>
      <c r="B6" s="14"/>
      <c r="C6" s="22"/>
      <c r="D6" s="14"/>
      <c r="E6" s="14"/>
    </row>
    <row r="7" spans="1:5" ht="15">
      <c r="A7" s="34"/>
      <c r="B7" s="34" t="s">
        <v>33</v>
      </c>
      <c r="C7" s="34"/>
      <c r="D7" s="34"/>
      <c r="E7" s="34">
        <f>SUM(E3:E6)</f>
        <v>3147.5640000000003</v>
      </c>
    </row>
    <row r="8" spans="1:5" ht="12.75">
      <c r="A8" s="35"/>
      <c r="B8" s="35"/>
      <c r="C8" s="35"/>
      <c r="D8" s="35"/>
      <c r="E8" s="35"/>
    </row>
    <row r="9" spans="1:5" ht="25.5" customHeight="1">
      <c r="A9" s="57" t="s">
        <v>34</v>
      </c>
      <c r="B9" s="57"/>
      <c r="C9" s="57"/>
      <c r="D9" s="57"/>
      <c r="E9" s="57"/>
    </row>
    <row r="10" spans="1:5" ht="15.75">
      <c r="A10" s="11" t="s">
        <v>1</v>
      </c>
      <c r="B10" s="33" t="s">
        <v>19</v>
      </c>
      <c r="C10" s="33" t="s">
        <v>2</v>
      </c>
      <c r="D10" s="33" t="s">
        <v>20</v>
      </c>
      <c r="E10" s="33" t="s">
        <v>21</v>
      </c>
    </row>
    <row r="11" spans="1:5" ht="14.25">
      <c r="A11" s="36">
        <v>1</v>
      </c>
      <c r="B11" s="22" t="s">
        <v>78</v>
      </c>
      <c r="C11" s="14" t="s">
        <v>31</v>
      </c>
      <c r="D11" s="14"/>
      <c r="E11" s="14">
        <f>209.83</f>
        <v>209.83</v>
      </c>
    </row>
    <row r="12" spans="1:5" ht="14.25">
      <c r="A12" s="36">
        <v>2</v>
      </c>
      <c r="B12" s="22" t="s">
        <v>76</v>
      </c>
      <c r="C12" s="14" t="s">
        <v>31</v>
      </c>
      <c r="D12" s="22" t="s">
        <v>77</v>
      </c>
      <c r="E12" s="22">
        <f>1678.6</f>
        <v>1678.6</v>
      </c>
    </row>
    <row r="13" spans="1:5" ht="14.25">
      <c r="A13" s="36">
        <v>3</v>
      </c>
      <c r="B13" s="22" t="s">
        <v>79</v>
      </c>
      <c r="C13" s="14" t="s">
        <v>31</v>
      </c>
      <c r="D13" s="14" t="s">
        <v>80</v>
      </c>
      <c r="E13" s="14">
        <f>839.32</f>
        <v>839.32</v>
      </c>
    </row>
    <row r="14" spans="1:5" ht="14.25">
      <c r="A14" s="36">
        <v>4</v>
      </c>
      <c r="B14" s="22"/>
      <c r="C14" s="14" t="s">
        <v>31</v>
      </c>
      <c r="D14" s="22"/>
      <c r="E14" s="22"/>
    </row>
    <row r="15" spans="1:5" ht="15">
      <c r="A15" s="34"/>
      <c r="B15" s="34" t="s">
        <v>33</v>
      </c>
      <c r="C15" s="34"/>
      <c r="D15" s="34"/>
      <c r="E15" s="34">
        <f>E11+E12+E13</f>
        <v>2727.75</v>
      </c>
    </row>
    <row r="16" spans="1:5" ht="12.75">
      <c r="A16" s="35"/>
      <c r="B16" s="35"/>
      <c r="C16" s="35"/>
      <c r="D16" s="35"/>
      <c r="E16" s="35" t="s">
        <v>81</v>
      </c>
    </row>
    <row r="17" spans="1:5" ht="20.25" customHeight="1">
      <c r="A17" s="56" t="s">
        <v>38</v>
      </c>
      <c r="B17" s="56"/>
      <c r="C17" s="56"/>
      <c r="D17" s="56"/>
      <c r="E17" s="56"/>
    </row>
    <row r="18" spans="1:5" ht="15.75">
      <c r="A18" s="11" t="s">
        <v>1</v>
      </c>
      <c r="B18" s="33" t="s">
        <v>19</v>
      </c>
      <c r="C18" s="33" t="s">
        <v>2</v>
      </c>
      <c r="D18" s="33" t="s">
        <v>20</v>
      </c>
      <c r="E18" s="33" t="s">
        <v>21</v>
      </c>
    </row>
    <row r="19" spans="1:5" ht="14.25">
      <c r="A19" s="14">
        <v>1</v>
      </c>
      <c r="B19" s="22" t="s">
        <v>78</v>
      </c>
      <c r="C19" s="14" t="s">
        <v>31</v>
      </c>
      <c r="D19" s="14"/>
      <c r="E19" s="14">
        <f>209.83</f>
        <v>209.83</v>
      </c>
    </row>
    <row r="20" spans="1:5" ht="14.25">
      <c r="A20" s="14">
        <v>2</v>
      </c>
      <c r="B20" s="22" t="s">
        <v>76</v>
      </c>
      <c r="C20" s="14" t="s">
        <v>31</v>
      </c>
      <c r="D20" s="22" t="s">
        <v>77</v>
      </c>
      <c r="E20" s="22">
        <f>1678.6</f>
        <v>1678.6</v>
      </c>
    </row>
    <row r="21" spans="1:5" ht="15">
      <c r="A21" s="14">
        <v>3</v>
      </c>
      <c r="B21" s="37" t="s">
        <v>82</v>
      </c>
      <c r="C21" s="14" t="s">
        <v>31</v>
      </c>
      <c r="D21" s="22" t="s">
        <v>83</v>
      </c>
      <c r="E21" s="22">
        <f>2534</f>
        <v>2534</v>
      </c>
    </row>
    <row r="22" spans="1:5" ht="15">
      <c r="A22" s="34"/>
      <c r="B22" s="34" t="s">
        <v>33</v>
      </c>
      <c r="C22" s="34"/>
      <c r="D22" s="34"/>
      <c r="E22" s="34">
        <f>E20+E19+E21</f>
        <v>4422.43</v>
      </c>
    </row>
    <row r="23" spans="1:5" ht="12.75">
      <c r="A23" s="35"/>
      <c r="B23" s="35"/>
      <c r="C23" s="35"/>
      <c r="D23" s="35"/>
      <c r="E23" s="35"/>
    </row>
    <row r="24" spans="1:5" ht="27" customHeight="1">
      <c r="A24" s="56" t="s">
        <v>43</v>
      </c>
      <c r="B24" s="56"/>
      <c r="C24" s="56"/>
      <c r="D24" s="56"/>
      <c r="E24" s="56"/>
    </row>
    <row r="25" spans="1:5" ht="15.75">
      <c r="A25" s="11" t="s">
        <v>1</v>
      </c>
      <c r="B25" s="33" t="s">
        <v>19</v>
      </c>
      <c r="C25" s="33" t="s">
        <v>2</v>
      </c>
      <c r="D25" s="33" t="s">
        <v>20</v>
      </c>
      <c r="E25" s="33" t="s">
        <v>21</v>
      </c>
    </row>
    <row r="26" spans="1:5" ht="14.25">
      <c r="A26" s="14">
        <v>1</v>
      </c>
      <c r="B26" s="22" t="s">
        <v>78</v>
      </c>
      <c r="C26" s="14" t="s">
        <v>31</v>
      </c>
      <c r="D26" s="14"/>
      <c r="E26" s="14">
        <f>209.83</f>
        <v>209.83</v>
      </c>
    </row>
    <row r="27" spans="1:5" ht="14.25">
      <c r="A27" s="14">
        <v>2</v>
      </c>
      <c r="B27" s="22" t="s">
        <v>76</v>
      </c>
      <c r="C27" s="14" t="s">
        <v>31</v>
      </c>
      <c r="D27" s="22" t="s">
        <v>77</v>
      </c>
      <c r="E27" s="22">
        <f>1678.6</f>
        <v>1678.6</v>
      </c>
    </row>
    <row r="28" spans="1:5" ht="14.25">
      <c r="A28" s="14">
        <v>3</v>
      </c>
      <c r="B28" s="14"/>
      <c r="C28" s="14"/>
      <c r="D28" s="14"/>
      <c r="E28" s="14"/>
    </row>
    <row r="29" spans="1:5" ht="14.25">
      <c r="A29" s="14">
        <v>4</v>
      </c>
      <c r="B29" s="14"/>
      <c r="C29" s="14" t="s">
        <v>31</v>
      </c>
      <c r="D29" s="14"/>
      <c r="E29" s="14"/>
    </row>
    <row r="30" spans="1:5" ht="14.25">
      <c r="A30" s="14">
        <v>5</v>
      </c>
      <c r="B30" s="14"/>
      <c r="C30" s="14"/>
      <c r="D30" s="14"/>
      <c r="E30" s="14"/>
    </row>
    <row r="31" spans="1:5" ht="15">
      <c r="A31" s="34"/>
      <c r="B31" s="34" t="s">
        <v>33</v>
      </c>
      <c r="C31" s="34"/>
      <c r="D31" s="34"/>
      <c r="E31" s="34">
        <f>E27+E26+E28+E29+E30</f>
        <v>1888.4299999999998</v>
      </c>
    </row>
    <row r="32" spans="1:5" ht="12.75">
      <c r="A32" s="35"/>
      <c r="B32" s="35"/>
      <c r="C32" s="35"/>
      <c r="D32" s="35"/>
      <c r="E32" s="35"/>
    </row>
    <row r="33" spans="1:5" ht="25.5" customHeight="1">
      <c r="A33" s="56" t="s">
        <v>46</v>
      </c>
      <c r="B33" s="56"/>
      <c r="C33" s="56"/>
      <c r="D33" s="56"/>
      <c r="E33" s="56"/>
    </row>
    <row r="34" spans="1:5" ht="15.75">
      <c r="A34" s="11" t="s">
        <v>1</v>
      </c>
      <c r="B34" s="33" t="s">
        <v>19</v>
      </c>
      <c r="C34" s="33" t="s">
        <v>2</v>
      </c>
      <c r="D34" s="33" t="s">
        <v>20</v>
      </c>
      <c r="E34" s="33" t="s">
        <v>21</v>
      </c>
    </row>
    <row r="35" spans="1:5" ht="15">
      <c r="A35" s="38">
        <v>1</v>
      </c>
      <c r="B35" s="22" t="s">
        <v>78</v>
      </c>
      <c r="C35" s="14" t="s">
        <v>31</v>
      </c>
      <c r="D35" s="14"/>
      <c r="E35" s="14">
        <f>209.83</f>
        <v>209.83</v>
      </c>
    </row>
    <row r="36" spans="1:5" ht="15">
      <c r="A36" s="38">
        <v>2</v>
      </c>
      <c r="B36" s="22" t="s">
        <v>76</v>
      </c>
      <c r="C36" s="14" t="s">
        <v>31</v>
      </c>
      <c r="D36" s="22" t="s">
        <v>77</v>
      </c>
      <c r="E36" s="22">
        <f>1678.6</f>
        <v>1678.6</v>
      </c>
    </row>
    <row r="37" spans="1:5" ht="15">
      <c r="A37" s="38">
        <v>3</v>
      </c>
      <c r="B37" s="22" t="s">
        <v>84</v>
      </c>
      <c r="C37" s="14" t="s">
        <v>23</v>
      </c>
      <c r="D37" s="14"/>
      <c r="E37" s="14">
        <v>4608</v>
      </c>
    </row>
    <row r="38" spans="1:5" ht="15">
      <c r="A38" s="38">
        <v>4</v>
      </c>
      <c r="B38" s="30" t="s">
        <v>85</v>
      </c>
      <c r="C38" s="14" t="s">
        <v>31</v>
      </c>
      <c r="D38" s="22" t="s">
        <v>86</v>
      </c>
      <c r="E38" s="22">
        <v>2744.19</v>
      </c>
    </row>
    <row r="39" spans="1:5" ht="15">
      <c r="A39" s="38">
        <v>5</v>
      </c>
      <c r="B39" s="30" t="s">
        <v>87</v>
      </c>
      <c r="C39" s="14" t="s">
        <v>31</v>
      </c>
      <c r="D39" s="22"/>
      <c r="E39" s="22">
        <v>594.45</v>
      </c>
    </row>
    <row r="40" spans="1:5" ht="29.25">
      <c r="A40" s="38">
        <v>6</v>
      </c>
      <c r="B40" s="30" t="s">
        <v>88</v>
      </c>
      <c r="C40" s="14" t="s">
        <v>31</v>
      </c>
      <c r="D40" s="22" t="s">
        <v>89</v>
      </c>
      <c r="E40" s="22">
        <v>277.73</v>
      </c>
    </row>
    <row r="41" spans="1:5" ht="15">
      <c r="A41" s="38">
        <v>7</v>
      </c>
      <c r="B41" s="30" t="s">
        <v>90</v>
      </c>
      <c r="C41" s="14" t="s">
        <v>31</v>
      </c>
      <c r="D41" s="22" t="s">
        <v>91</v>
      </c>
      <c r="E41" s="22">
        <v>2828.7</v>
      </c>
    </row>
    <row r="42" spans="1:5" ht="15">
      <c r="A42" s="34"/>
      <c r="B42" s="34" t="s">
        <v>33</v>
      </c>
      <c r="C42" s="34"/>
      <c r="D42" s="34"/>
      <c r="E42" s="34">
        <f>SUM(E35:E41)</f>
        <v>12941.5</v>
      </c>
    </row>
    <row r="43" spans="1:5" ht="15">
      <c r="A43" s="39"/>
      <c r="B43" s="39"/>
      <c r="C43" s="39"/>
      <c r="D43" s="39"/>
      <c r="E43" s="39"/>
    </row>
    <row r="44" spans="1:5" ht="18" customHeight="1">
      <c r="A44" s="56" t="s">
        <v>92</v>
      </c>
      <c r="B44" s="56"/>
      <c r="C44" s="56"/>
      <c r="D44" s="56"/>
      <c r="E44" s="56"/>
    </row>
    <row r="45" spans="1:5" ht="15.75">
      <c r="A45" s="11" t="s">
        <v>1</v>
      </c>
      <c r="B45" s="33" t="s">
        <v>19</v>
      </c>
      <c r="C45" s="33" t="s">
        <v>2</v>
      </c>
      <c r="D45" s="33" t="s">
        <v>20</v>
      </c>
      <c r="E45" s="33" t="s">
        <v>21</v>
      </c>
    </row>
    <row r="46" spans="1:5" ht="14.25">
      <c r="A46" s="14">
        <v>1</v>
      </c>
      <c r="B46" s="22" t="s">
        <v>78</v>
      </c>
      <c r="C46" s="14" t="s">
        <v>31</v>
      </c>
      <c r="D46" s="14"/>
      <c r="E46" s="14">
        <f>209.83</f>
        <v>209.83</v>
      </c>
    </row>
    <row r="47" spans="1:5" ht="14.25">
      <c r="A47" s="14">
        <v>2</v>
      </c>
      <c r="B47" s="22" t="s">
        <v>76</v>
      </c>
      <c r="C47" s="14" t="s">
        <v>31</v>
      </c>
      <c r="D47" s="22" t="s">
        <v>77</v>
      </c>
      <c r="E47" s="22">
        <f>1678.6</f>
        <v>1678.6</v>
      </c>
    </row>
    <row r="48" spans="1:5" ht="15">
      <c r="A48" s="14">
        <v>3</v>
      </c>
      <c r="B48" s="23" t="s">
        <v>93</v>
      </c>
      <c r="C48" s="14" t="s">
        <v>31</v>
      </c>
      <c r="D48" s="22"/>
      <c r="E48" s="22">
        <v>1140.81</v>
      </c>
    </row>
    <row r="49" spans="1:5" ht="15">
      <c r="A49" s="14">
        <v>4</v>
      </c>
      <c r="B49" s="23"/>
      <c r="C49" s="22"/>
      <c r="D49" s="22"/>
      <c r="E49" s="22"/>
    </row>
    <row r="50" spans="1:5" ht="15">
      <c r="A50" s="34"/>
      <c r="B50" s="34" t="s">
        <v>33</v>
      </c>
      <c r="C50" s="34"/>
      <c r="D50" s="34"/>
      <c r="E50" s="34">
        <f>E46+E47+E48+E49</f>
        <v>3029.24</v>
      </c>
    </row>
    <row r="51" spans="1:5" ht="12.75">
      <c r="A51" s="35"/>
      <c r="B51" s="35"/>
      <c r="C51" s="35"/>
      <c r="D51" s="35"/>
      <c r="E51" s="35"/>
    </row>
    <row r="52" spans="1:5" ht="15.75" customHeight="1">
      <c r="A52" s="57" t="s">
        <v>52</v>
      </c>
      <c r="B52" s="57"/>
      <c r="C52" s="57"/>
      <c r="D52" s="57"/>
      <c r="E52" s="57"/>
    </row>
    <row r="53" spans="1:5" ht="15.75">
      <c r="A53" s="11" t="s">
        <v>1</v>
      </c>
      <c r="B53" s="33" t="s">
        <v>19</v>
      </c>
      <c r="C53" s="33" t="s">
        <v>2</v>
      </c>
      <c r="D53" s="33" t="s">
        <v>20</v>
      </c>
      <c r="E53" s="33" t="s">
        <v>21</v>
      </c>
    </row>
    <row r="54" spans="1:5" ht="15">
      <c r="A54" s="40">
        <v>1</v>
      </c>
      <c r="B54" s="22" t="s">
        <v>76</v>
      </c>
      <c r="C54" s="14" t="s">
        <v>31</v>
      </c>
      <c r="D54" s="22" t="s">
        <v>77</v>
      </c>
      <c r="E54" s="22">
        <v>1678.6</v>
      </c>
    </row>
    <row r="55" spans="1:5" ht="15">
      <c r="A55" s="40">
        <v>2</v>
      </c>
      <c r="B55" s="22" t="s">
        <v>78</v>
      </c>
      <c r="C55" s="14" t="s">
        <v>31</v>
      </c>
      <c r="D55" s="14"/>
      <c r="E55" s="14">
        <f>209.83</f>
        <v>209.83</v>
      </c>
    </row>
    <row r="56" spans="1:5" ht="15.75">
      <c r="A56" s="40">
        <v>3</v>
      </c>
      <c r="B56" s="37" t="s">
        <v>84</v>
      </c>
      <c r="C56" s="14" t="s">
        <v>23</v>
      </c>
      <c r="D56" s="22"/>
      <c r="E56" s="22">
        <f>4608</f>
        <v>4608</v>
      </c>
    </row>
    <row r="57" spans="1:5" ht="15">
      <c r="A57" s="40">
        <v>4</v>
      </c>
      <c r="B57" s="14"/>
      <c r="C57" s="14"/>
      <c r="D57" s="22"/>
      <c r="E57" s="22"/>
    </row>
    <row r="58" spans="1:5" ht="15">
      <c r="A58" s="40">
        <v>5</v>
      </c>
      <c r="B58" s="14"/>
      <c r="C58" s="14"/>
      <c r="D58" s="22"/>
      <c r="E58" s="22"/>
    </row>
    <row r="59" spans="1:5" ht="15">
      <c r="A59" s="40">
        <v>6</v>
      </c>
      <c r="B59" s="14"/>
      <c r="C59" s="14"/>
      <c r="D59" s="41"/>
      <c r="E59" s="22"/>
    </row>
    <row r="60" spans="1:5" ht="15">
      <c r="A60" s="40">
        <v>7</v>
      </c>
      <c r="B60" s="14"/>
      <c r="C60" s="14"/>
      <c r="D60" s="41"/>
      <c r="E60" s="22"/>
    </row>
    <row r="61" spans="1:5" ht="15">
      <c r="A61" s="40">
        <v>8</v>
      </c>
      <c r="B61" s="14"/>
      <c r="C61" s="14"/>
      <c r="D61" s="41"/>
      <c r="E61" s="22"/>
    </row>
    <row r="62" spans="1:5" ht="15">
      <c r="A62" s="40">
        <v>9</v>
      </c>
      <c r="B62" s="14"/>
      <c r="C62" s="14"/>
      <c r="D62" s="22"/>
      <c r="E62" s="22"/>
    </row>
    <row r="63" spans="1:5" ht="15">
      <c r="A63" s="34"/>
      <c r="B63" s="34" t="s">
        <v>33</v>
      </c>
      <c r="C63" s="34"/>
      <c r="D63" s="34"/>
      <c r="E63" s="34">
        <f>E54+E55+E56+E57+E58+E59+E60+E61+E62</f>
        <v>6496.43</v>
      </c>
    </row>
    <row r="64" spans="1:5" ht="12.75">
      <c r="A64" s="35"/>
      <c r="B64" s="35"/>
      <c r="C64" s="35"/>
      <c r="D64" s="35"/>
      <c r="E64" s="35"/>
    </row>
    <row r="65" spans="1:5" ht="16.5" customHeight="1">
      <c r="A65" s="57" t="s">
        <v>94</v>
      </c>
      <c r="B65" s="57"/>
      <c r="C65" s="57"/>
      <c r="D65" s="57"/>
      <c r="E65" s="57"/>
    </row>
    <row r="66" spans="1:5" ht="15.75">
      <c r="A66" s="11" t="s">
        <v>1</v>
      </c>
      <c r="B66" s="33" t="s">
        <v>19</v>
      </c>
      <c r="C66" s="33" t="s">
        <v>2</v>
      </c>
      <c r="D66" s="33" t="s">
        <v>20</v>
      </c>
      <c r="E66" s="33" t="s">
        <v>21</v>
      </c>
    </row>
    <row r="67" spans="1:5" ht="45">
      <c r="A67" s="14">
        <v>1</v>
      </c>
      <c r="B67" s="37" t="s">
        <v>95</v>
      </c>
      <c r="C67" s="14" t="s">
        <v>31</v>
      </c>
      <c r="D67" s="22"/>
      <c r="E67" s="22">
        <v>959.29</v>
      </c>
    </row>
    <row r="68" spans="1:5" ht="15">
      <c r="A68" s="14">
        <v>2</v>
      </c>
      <c r="B68" s="37" t="s">
        <v>93</v>
      </c>
      <c r="C68" s="14" t="s">
        <v>31</v>
      </c>
      <c r="D68" s="22" t="s">
        <v>96</v>
      </c>
      <c r="E68" s="22">
        <v>1049.08</v>
      </c>
    </row>
    <row r="69" spans="1:5" ht="14.25">
      <c r="A69" s="14">
        <v>3</v>
      </c>
      <c r="B69" s="22" t="s">
        <v>76</v>
      </c>
      <c r="C69" s="14" t="s">
        <v>23</v>
      </c>
      <c r="D69" s="14" t="s">
        <v>77</v>
      </c>
      <c r="E69" s="22">
        <v>1678.6</v>
      </c>
    </row>
    <row r="70" spans="1:5" ht="14.25">
      <c r="A70" s="14">
        <v>4</v>
      </c>
      <c r="B70" s="22" t="s">
        <v>78</v>
      </c>
      <c r="C70" s="14" t="s">
        <v>31</v>
      </c>
      <c r="D70" s="14"/>
      <c r="E70" s="14">
        <f>209.83</f>
        <v>209.83</v>
      </c>
    </row>
    <row r="71" spans="1:5" ht="14.25">
      <c r="A71" s="14">
        <v>5</v>
      </c>
      <c r="B71" s="14"/>
      <c r="C71" s="14" t="s">
        <v>23</v>
      </c>
      <c r="D71" s="14"/>
      <c r="E71" s="14"/>
    </row>
    <row r="72" spans="1:5" ht="15">
      <c r="A72" s="34"/>
      <c r="B72" s="34" t="s">
        <v>33</v>
      </c>
      <c r="C72" s="34"/>
      <c r="D72" s="34"/>
      <c r="E72" s="34">
        <f>E67+E68+E69+E70+E71</f>
        <v>3896.7999999999997</v>
      </c>
    </row>
    <row r="73" spans="1:5" s="43" customFormat="1" ht="15">
      <c r="A73" s="42"/>
      <c r="B73" s="42"/>
      <c r="C73" s="42"/>
      <c r="D73" s="42"/>
      <c r="E73" s="42"/>
    </row>
    <row r="74" spans="1:5" ht="17.25" customHeight="1">
      <c r="A74" s="57" t="s">
        <v>60</v>
      </c>
      <c r="B74" s="57"/>
      <c r="C74" s="57"/>
      <c r="D74" s="57"/>
      <c r="E74" s="57"/>
    </row>
    <row r="75" spans="1:5" ht="15.75">
      <c r="A75" s="11" t="s">
        <v>1</v>
      </c>
      <c r="B75" s="33" t="s">
        <v>19</v>
      </c>
      <c r="C75" s="33" t="s">
        <v>2</v>
      </c>
      <c r="D75" s="33" t="s">
        <v>20</v>
      </c>
      <c r="E75" s="33" t="s">
        <v>21</v>
      </c>
    </row>
    <row r="76" spans="1:5" ht="14.25">
      <c r="A76" s="14">
        <v>1</v>
      </c>
      <c r="B76" s="22" t="s">
        <v>76</v>
      </c>
      <c r="C76" s="22" t="s">
        <v>31</v>
      </c>
      <c r="D76" s="14" t="s">
        <v>77</v>
      </c>
      <c r="E76" s="22">
        <v>1678.6</v>
      </c>
    </row>
    <row r="77" spans="1:5" ht="14.25">
      <c r="A77" s="14">
        <v>2</v>
      </c>
      <c r="B77" s="22" t="s">
        <v>78</v>
      </c>
      <c r="C77" s="14" t="s">
        <v>31</v>
      </c>
      <c r="D77" s="22"/>
      <c r="E77" s="14">
        <f>209.83</f>
        <v>209.83</v>
      </c>
    </row>
    <row r="78" spans="1:5" ht="15">
      <c r="A78" s="14">
        <v>3</v>
      </c>
      <c r="B78" s="37" t="s">
        <v>97</v>
      </c>
      <c r="C78" s="14" t="s">
        <v>31</v>
      </c>
      <c r="D78" s="22" t="s">
        <v>98</v>
      </c>
      <c r="E78" s="22">
        <v>1170.74</v>
      </c>
    </row>
    <row r="79" spans="1:5" ht="15">
      <c r="A79" s="14">
        <v>4</v>
      </c>
      <c r="B79" s="37"/>
      <c r="C79" s="14" t="s">
        <v>31</v>
      </c>
      <c r="D79" s="14"/>
      <c r="E79" s="14"/>
    </row>
    <row r="80" spans="1:5" ht="14.25">
      <c r="A80" s="14">
        <v>5</v>
      </c>
      <c r="B80" s="44"/>
      <c r="C80" s="22" t="s">
        <v>31</v>
      </c>
      <c r="D80" s="14"/>
      <c r="E80" s="14"/>
    </row>
    <row r="81" spans="1:5" ht="14.25">
      <c r="A81" s="14">
        <v>6</v>
      </c>
      <c r="B81" s="44"/>
      <c r="C81" s="22" t="s">
        <v>31</v>
      </c>
      <c r="D81" s="14"/>
      <c r="E81" s="14"/>
    </row>
    <row r="82" spans="1:5" ht="15">
      <c r="A82" s="34"/>
      <c r="B82" s="34" t="s">
        <v>33</v>
      </c>
      <c r="C82" s="34"/>
      <c r="D82" s="34"/>
      <c r="E82" s="34">
        <f>SUM(E76:E81)</f>
        <v>3059.17</v>
      </c>
    </row>
    <row r="83" spans="1:5" s="43" customFormat="1" ht="15">
      <c r="A83" s="42"/>
      <c r="B83" s="42"/>
      <c r="C83" s="42"/>
      <c r="D83" s="42"/>
      <c r="E83" s="42"/>
    </row>
    <row r="84" spans="1:5" ht="17.25" customHeight="1">
      <c r="A84" s="57" t="s">
        <v>63</v>
      </c>
      <c r="B84" s="57"/>
      <c r="C84" s="57"/>
      <c r="D84" s="57"/>
      <c r="E84" s="57"/>
    </row>
    <row r="85" spans="1:5" ht="15.75">
      <c r="A85" s="11" t="s">
        <v>1</v>
      </c>
      <c r="B85" s="33" t="s">
        <v>19</v>
      </c>
      <c r="C85" s="33" t="s">
        <v>2</v>
      </c>
      <c r="D85" s="33" t="s">
        <v>20</v>
      </c>
      <c r="E85" s="33" t="s">
        <v>21</v>
      </c>
    </row>
    <row r="86" spans="1:5" ht="14.25">
      <c r="A86" s="14">
        <v>1</v>
      </c>
      <c r="B86" s="22" t="s">
        <v>76</v>
      </c>
      <c r="C86" s="22" t="s">
        <v>31</v>
      </c>
      <c r="D86" s="14" t="s">
        <v>77</v>
      </c>
      <c r="E86" s="22">
        <v>1678.6</v>
      </c>
    </row>
    <row r="87" spans="1:5" ht="14.25">
      <c r="A87" s="14">
        <v>2</v>
      </c>
      <c r="B87" s="22" t="s">
        <v>78</v>
      </c>
      <c r="C87" s="14" t="s">
        <v>23</v>
      </c>
      <c r="D87" s="14"/>
      <c r="E87" s="14">
        <f>209.83</f>
        <v>209.83</v>
      </c>
    </row>
    <row r="88" spans="1:5" ht="14.25">
      <c r="A88" s="14">
        <v>3</v>
      </c>
      <c r="B88" s="30" t="s">
        <v>99</v>
      </c>
      <c r="C88" s="14" t="s">
        <v>31</v>
      </c>
      <c r="D88" s="14" t="s">
        <v>100</v>
      </c>
      <c r="E88" s="14">
        <f>1464.95</f>
        <v>1464.95</v>
      </c>
    </row>
    <row r="89" spans="1:5" ht="14.25">
      <c r="A89" s="14">
        <v>4</v>
      </c>
      <c r="B89" s="30" t="s">
        <v>93</v>
      </c>
      <c r="C89" s="14" t="s">
        <v>31</v>
      </c>
      <c r="D89" s="22" t="s">
        <v>101</v>
      </c>
      <c r="E89" s="22">
        <v>1720.02</v>
      </c>
    </row>
    <row r="90" spans="1:5" ht="15">
      <c r="A90" s="14">
        <v>5</v>
      </c>
      <c r="B90" s="37"/>
      <c r="C90" s="14" t="s">
        <v>31</v>
      </c>
      <c r="D90" s="22"/>
      <c r="E90" s="22"/>
    </row>
    <row r="91" spans="1:5" ht="15">
      <c r="A91" s="34"/>
      <c r="B91" s="34" t="s">
        <v>33</v>
      </c>
      <c r="C91" s="34"/>
      <c r="D91" s="34"/>
      <c r="E91" s="34">
        <f>SUM(E85:E90)</f>
        <v>5073.4</v>
      </c>
    </row>
    <row r="93" spans="1:5" ht="19.5" customHeight="1">
      <c r="A93" s="57" t="s">
        <v>66</v>
      </c>
      <c r="B93" s="57"/>
      <c r="C93" s="57"/>
      <c r="D93" s="57"/>
      <c r="E93" s="57"/>
    </row>
    <row r="94" spans="1:5" ht="12.75" customHeight="1">
      <c r="A94" s="11" t="s">
        <v>1</v>
      </c>
      <c r="B94" s="33" t="s">
        <v>19</v>
      </c>
      <c r="C94" s="33" t="s">
        <v>2</v>
      </c>
      <c r="D94" s="33" t="s">
        <v>20</v>
      </c>
      <c r="E94" s="33" t="s">
        <v>21</v>
      </c>
    </row>
    <row r="95" spans="1:5" ht="14.25">
      <c r="A95" s="14">
        <v>1</v>
      </c>
      <c r="B95" s="22" t="s">
        <v>76</v>
      </c>
      <c r="C95" s="14" t="s">
        <v>23</v>
      </c>
      <c r="D95" s="14" t="s">
        <v>77</v>
      </c>
      <c r="E95" s="22">
        <v>1678.6</v>
      </c>
    </row>
    <row r="96" spans="1:5" ht="14.25">
      <c r="A96" s="14">
        <v>2</v>
      </c>
      <c r="B96" s="22" t="s">
        <v>78</v>
      </c>
      <c r="C96" s="14" t="s">
        <v>31</v>
      </c>
      <c r="D96" s="22"/>
      <c r="E96" s="14">
        <f>209.83</f>
        <v>209.83</v>
      </c>
    </row>
    <row r="97" spans="1:5" ht="14.25">
      <c r="A97" s="14">
        <v>3</v>
      </c>
      <c r="B97" s="22" t="s">
        <v>102</v>
      </c>
      <c r="C97" s="14" t="s">
        <v>103</v>
      </c>
      <c r="D97" s="14" t="s">
        <v>104</v>
      </c>
      <c r="E97" s="14">
        <f>1234.22</f>
        <v>1234.22</v>
      </c>
    </row>
    <row r="98" spans="1:5" ht="28.5">
      <c r="A98" s="14">
        <v>4</v>
      </c>
      <c r="B98" s="22" t="s">
        <v>105</v>
      </c>
      <c r="C98" s="14" t="s">
        <v>31</v>
      </c>
      <c r="D98" s="14"/>
      <c r="E98" s="14">
        <f>11885.29</f>
        <v>11885.29</v>
      </c>
    </row>
    <row r="99" spans="1:5" ht="14.25">
      <c r="A99" s="14">
        <v>5</v>
      </c>
      <c r="B99" s="14"/>
      <c r="C99" s="14" t="s">
        <v>31</v>
      </c>
      <c r="D99" s="14"/>
      <c r="E99" s="14"/>
    </row>
    <row r="100" spans="1:5" ht="14.25">
      <c r="A100" s="14">
        <v>6</v>
      </c>
      <c r="B100" s="14"/>
      <c r="C100" s="14" t="s">
        <v>31</v>
      </c>
      <c r="D100" s="14"/>
      <c r="E100" s="14"/>
    </row>
    <row r="101" spans="1:5" ht="14.25">
      <c r="A101" s="14">
        <v>7</v>
      </c>
      <c r="B101" s="14"/>
      <c r="C101" s="14" t="s">
        <v>31</v>
      </c>
      <c r="D101" s="14"/>
      <c r="E101" s="14"/>
    </row>
    <row r="102" spans="1:5" ht="14.25">
      <c r="A102" s="14">
        <v>8</v>
      </c>
      <c r="B102" s="14"/>
      <c r="C102" s="14" t="s">
        <v>31</v>
      </c>
      <c r="D102" s="14"/>
      <c r="E102" s="14"/>
    </row>
    <row r="103" spans="1:5" ht="14.25">
      <c r="A103" s="14">
        <v>9</v>
      </c>
      <c r="B103" s="14"/>
      <c r="C103" s="14" t="s">
        <v>31</v>
      </c>
      <c r="D103" s="14"/>
      <c r="E103" s="14"/>
    </row>
    <row r="104" spans="1:5" ht="14.25">
      <c r="A104" s="14">
        <v>10</v>
      </c>
      <c r="B104" s="14"/>
      <c r="C104" s="14"/>
      <c r="D104" s="14"/>
      <c r="E104" s="14"/>
    </row>
    <row r="105" spans="1:5" ht="15">
      <c r="A105" s="34"/>
      <c r="B105" s="34" t="s">
        <v>33</v>
      </c>
      <c r="C105" s="34"/>
      <c r="D105" s="34"/>
      <c r="E105" s="34">
        <f>SUM(E95:E104)</f>
        <v>15007.94</v>
      </c>
    </row>
    <row r="107" spans="1:5" ht="15.75" customHeight="1">
      <c r="A107" s="57" t="s">
        <v>69</v>
      </c>
      <c r="B107" s="57"/>
      <c r="C107" s="57"/>
      <c r="D107" s="57"/>
      <c r="E107" s="57"/>
    </row>
    <row r="108" spans="1:5" ht="12.75" customHeight="1">
      <c r="A108" s="11" t="s">
        <v>1</v>
      </c>
      <c r="B108" s="33" t="s">
        <v>19</v>
      </c>
      <c r="C108" s="33" t="s">
        <v>2</v>
      </c>
      <c r="D108" s="33" t="s">
        <v>20</v>
      </c>
      <c r="E108" s="33" t="s">
        <v>21</v>
      </c>
    </row>
    <row r="109" spans="1:5" ht="14.25">
      <c r="A109" s="14">
        <v>1</v>
      </c>
      <c r="B109" s="22" t="s">
        <v>76</v>
      </c>
      <c r="C109" s="14" t="s">
        <v>31</v>
      </c>
      <c r="D109" s="14" t="s">
        <v>77</v>
      </c>
      <c r="E109" s="22">
        <v>1678.6</v>
      </c>
    </row>
    <row r="110" spans="1:5" ht="14.25">
      <c r="A110" s="14">
        <v>2</v>
      </c>
      <c r="B110" s="22" t="s">
        <v>78</v>
      </c>
      <c r="C110" s="14" t="s">
        <v>31</v>
      </c>
      <c r="D110" s="22"/>
      <c r="E110" s="14">
        <f>209.83</f>
        <v>209.83</v>
      </c>
    </row>
    <row r="111" spans="1:5" ht="28.5">
      <c r="A111" s="14">
        <v>3</v>
      </c>
      <c r="B111" s="30" t="s">
        <v>106</v>
      </c>
      <c r="C111" s="14" t="s">
        <v>31</v>
      </c>
      <c r="D111" s="22"/>
      <c r="E111" s="22">
        <v>5909.17</v>
      </c>
    </row>
    <row r="112" spans="1:5" ht="14.25">
      <c r="A112" s="14">
        <v>4</v>
      </c>
      <c r="B112" s="45" t="s">
        <v>99</v>
      </c>
      <c r="C112" s="14" t="s">
        <v>31</v>
      </c>
      <c r="D112" s="14" t="s">
        <v>107</v>
      </c>
      <c r="E112" s="14">
        <v>1036.94</v>
      </c>
    </row>
    <row r="113" spans="1:5" ht="15">
      <c r="A113" s="14">
        <v>5</v>
      </c>
      <c r="B113" s="37"/>
      <c r="C113" s="14" t="s">
        <v>23</v>
      </c>
      <c r="D113" s="14"/>
      <c r="E113" s="14"/>
    </row>
    <row r="114" spans="1:5" ht="15">
      <c r="A114" s="14">
        <v>6</v>
      </c>
      <c r="B114" s="37"/>
      <c r="C114" s="14" t="s">
        <v>31</v>
      </c>
      <c r="D114" s="14"/>
      <c r="E114" s="14"/>
    </row>
    <row r="115" spans="1:5" ht="15">
      <c r="A115" s="14">
        <v>7</v>
      </c>
      <c r="B115" s="37"/>
      <c r="C115" s="14" t="s">
        <v>31</v>
      </c>
      <c r="D115" s="14"/>
      <c r="E115" s="14"/>
    </row>
    <row r="116" spans="1:5" ht="15">
      <c r="A116" s="34"/>
      <c r="B116" s="34" t="s">
        <v>33</v>
      </c>
      <c r="C116" s="34"/>
      <c r="D116" s="34"/>
      <c r="E116" s="34">
        <f>SUM(E109:E115)</f>
        <v>8834.54</v>
      </c>
    </row>
    <row r="118" spans="1:5" ht="15">
      <c r="A118" s="46"/>
      <c r="B118" s="46" t="s">
        <v>73</v>
      </c>
      <c r="C118" s="46"/>
      <c r="D118" s="46"/>
      <c r="E118" s="47">
        <f>E7+E15+E22+E31+E42+E50+E63+E72+E82+E91+E105+E116</f>
        <v>70525.194</v>
      </c>
    </row>
  </sheetData>
  <sheetProtection selectLockedCells="1" selectUnlockedCells="1"/>
  <mergeCells count="12">
    <mergeCell ref="A52:E52"/>
    <mergeCell ref="A65:E65"/>
    <mergeCell ref="A74:E74"/>
    <mergeCell ref="A84:E84"/>
    <mergeCell ref="A93:E93"/>
    <mergeCell ref="A107:E107"/>
    <mergeCell ref="A1:E1"/>
    <mergeCell ref="A9:E9"/>
    <mergeCell ref="A17:E17"/>
    <mergeCell ref="A24:E24"/>
    <mergeCell ref="A33:E33"/>
    <mergeCell ref="A44:E44"/>
  </mergeCells>
  <printOptions/>
  <pageMargins left="0.19652777777777777" right="0.19652777777777777" top="1.0527777777777778" bottom="1.0527777777777778" header="0.7875" footer="0.7875"/>
  <pageSetup horizontalDpi="300" verticalDpi="300" orientation="portrait" paperSize="9" scale="6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2020-03-11T05:53:10Z</dcterms:modified>
  <cp:category/>
  <cp:version/>
  <cp:contentType/>
  <cp:contentStatus/>
</cp:coreProperties>
</file>